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filterPrivacy="1"/>
  <xr:revisionPtr revIDLastSave="0" documentId="13_ncr:1_{223DC743-3481-4B16-A5ED-DD59FF4DCF4B}" xr6:coauthVersionLast="46" xr6:coauthVersionMax="46" xr10:uidLastSave="{00000000-0000-0000-0000-000000000000}"/>
  <bookViews>
    <workbookView xWindow="735" yWindow="735" windowWidth="19320" windowHeight="14460" activeTab="1" xr2:uid="{00000000-000D-0000-FFFF-FFFF00000000}"/>
  </bookViews>
  <sheets>
    <sheet name="Tabella prodotti" sheetId="1" r:id="rId1"/>
    <sheet name="Per determina di indizion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6" i="1" l="1"/>
  <c r="M3" i="1"/>
  <c r="M11" i="1"/>
  <c r="L3" i="1"/>
  <c r="L4" i="1"/>
  <c r="M4" i="1" s="1"/>
  <c r="L5" i="1"/>
  <c r="M5" i="1" s="1"/>
  <c r="L6" i="1"/>
  <c r="M6" i="1" s="1"/>
  <c r="N6" i="1" s="1"/>
  <c r="L7" i="1"/>
  <c r="M7" i="1" s="1"/>
  <c r="L8" i="1"/>
  <c r="M8" i="1" s="1"/>
  <c r="L9" i="1"/>
  <c r="M9" i="1" s="1"/>
  <c r="L10" i="1"/>
  <c r="M10" i="1" s="1"/>
  <c r="N10" i="1" s="1"/>
  <c r="O10" i="1" s="1"/>
  <c r="L11" i="1"/>
  <c r="L12" i="1"/>
  <c r="M12" i="1" s="1"/>
  <c r="L13" i="1"/>
  <c r="M13" i="1" s="1"/>
  <c r="L14" i="1"/>
  <c r="M14" i="1" s="1"/>
  <c r="N14" i="1" s="1"/>
  <c r="O14" i="1" s="1"/>
  <c r="L15" i="1"/>
  <c r="M15" i="1" s="1"/>
  <c r="L2" i="1"/>
  <c r="M2" i="1" s="1"/>
  <c r="N16" i="1" l="1"/>
  <c r="O16" i="1" s="1"/>
  <c r="N13" i="1"/>
  <c r="O13" i="1"/>
  <c r="N9" i="1"/>
  <c r="O9" i="1" s="1"/>
  <c r="N5" i="1"/>
  <c r="O5" i="1" s="1"/>
  <c r="N2" i="1"/>
  <c r="O2" i="1" s="1"/>
  <c r="N12" i="1"/>
  <c r="O12" i="1" s="1"/>
  <c r="N8" i="1"/>
  <c r="O8" i="1" s="1"/>
  <c r="N4" i="1"/>
  <c r="O4" i="1" s="1"/>
  <c r="O6" i="1"/>
  <c r="N15" i="1"/>
  <c r="O15" i="1" s="1"/>
  <c r="N11" i="1"/>
  <c r="O11" i="1" s="1"/>
  <c r="N7" i="1"/>
  <c r="O7" i="1" s="1"/>
  <c r="N3" i="1"/>
  <c r="O3" i="1" s="1"/>
</calcChain>
</file>

<file path=xl/sharedStrings.xml><?xml version="1.0" encoding="utf-8"?>
<sst xmlns="http://schemas.openxmlformats.org/spreadsheetml/2006/main" count="205" uniqueCount="66">
  <si>
    <t>Lotto</t>
  </si>
  <si>
    <t>ATC</t>
  </si>
  <si>
    <t>CIG</t>
  </si>
  <si>
    <t>Descrizione lotto</t>
  </si>
  <si>
    <t>Dosaggio</t>
  </si>
  <si>
    <t>Unità misura per la formulazione del prezzo</t>
  </si>
  <si>
    <t>UP</t>
  </si>
  <si>
    <t>INFLIXIMAB</t>
  </si>
  <si>
    <t>100 mg</t>
  </si>
  <si>
    <t>L04AB02</t>
  </si>
  <si>
    <t>POLVERE PER CONCENTRATO PER INFUZIONE ENDOVENOSA</t>
  </si>
  <si>
    <t>Base Asta</t>
  </si>
  <si>
    <t>Forma Farmaceutica</t>
  </si>
  <si>
    <t>Quantità totale
in gara</t>
  </si>
  <si>
    <t>Importo lotto</t>
  </si>
  <si>
    <t>Opzione proroga 6 mesi ex art.106 co 11</t>
  </si>
  <si>
    <t>Importo complessivo del lotto</t>
  </si>
  <si>
    <t xml:space="preserve">Quantità PIEMONTE 
</t>
  </si>
  <si>
    <t xml:space="preserve">Quantità VDA 
</t>
  </si>
  <si>
    <t xml:space="preserve">Quantità MOLISE 
</t>
  </si>
  <si>
    <t>Data scadenza fornitura (esclusa eventuale proroga)</t>
  </si>
  <si>
    <t>SIMOG</t>
  </si>
  <si>
    <t>N. GARA</t>
  </si>
  <si>
    <t>L03AA02</t>
  </si>
  <si>
    <t>FILGRASTIM</t>
  </si>
  <si>
    <t>SOLUZIONE INIETTABILE O PER INFUS USO SC O EV SIR PRER</t>
  </si>
  <si>
    <t>30 MUI</t>
  </si>
  <si>
    <t>ERITROPOIETINA</t>
  </si>
  <si>
    <t>PREPARAZIONE INIETTABILE IN SIRINGA</t>
  </si>
  <si>
    <t>U.I.</t>
  </si>
  <si>
    <t>B03XA01</t>
  </si>
  <si>
    <t>1000 UI</t>
  </si>
  <si>
    <t>2000 UI</t>
  </si>
  <si>
    <t>3000 UI</t>
  </si>
  <si>
    <t>4000 UI</t>
  </si>
  <si>
    <t>5000 UI</t>
  </si>
  <si>
    <t>6000 UI</t>
  </si>
  <si>
    <t>10000 UI</t>
  </si>
  <si>
    <t>30000 UI</t>
  </si>
  <si>
    <t>TRASTUZUMAB</t>
  </si>
  <si>
    <t>POLVERE PER CONCENTRATO PER SOLUZIONE PER INFUSIONE</t>
  </si>
  <si>
    <t>L01XC03</t>
  </si>
  <si>
    <t>150 mg</t>
  </si>
  <si>
    <t>420 mg</t>
  </si>
  <si>
    <t>L01XC07</t>
  </si>
  <si>
    <t>BEVACIZUMAB</t>
  </si>
  <si>
    <t>CONCENTRATO PER SOLUZIONE PER INFUSIONE</t>
  </si>
  <si>
    <t>25 mg/ml 100 mg</t>
  </si>
  <si>
    <t>25 mg/ml 400 mg</t>
  </si>
  <si>
    <t>Data attivazione convenzione</t>
  </si>
  <si>
    <t>8699809D7D</t>
  </si>
  <si>
    <t>86998195C0</t>
  </si>
  <si>
    <t>869983749B</t>
  </si>
  <si>
    <t>8699849E7F</t>
  </si>
  <si>
    <t>869985751C</t>
  </si>
  <si>
    <t>8699868E2D</t>
  </si>
  <si>
    <t>8699887DDB</t>
  </si>
  <si>
    <t>869993557A</t>
  </si>
  <si>
    <t>86 99965E39</t>
  </si>
  <si>
    <t>86 999902DE</t>
  </si>
  <si>
    <t>87 000081B9</t>
  </si>
  <si>
    <t>35 - 2021</t>
  </si>
  <si>
    <t>Dal giorno dell'aggiudicazione dell'AQ</t>
  </si>
  <si>
    <t>Importo complessivo della procedura di gara €</t>
  </si>
  <si>
    <t>Opzione proroga 6 mesi ex art.106 co 11 €</t>
  </si>
  <si>
    <t>Importo lotti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</si>
</sst>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00"/>
    <numFmt numFmtId="165" formatCode="_-* #,##0_-;\-* #,##0_-;_-* &quot;-&quot;??_-;_-@_-"/>
    <numFmt numFmtId="166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  <charset val="1"/>
    </font>
    <font>
      <b/>
      <sz val="11"/>
      <color theme="1"/>
      <name val="Calibri"/>
      <family val="2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1" applyFont="1" applyFill="1" applyBorder="1" applyAlignment="1">
      <alignment wrapText="1"/>
    </xf>
    <xf numFmtId="164" fontId="0" fillId="0" borderId="1" xfId="0" applyNumberFormat="1" applyBorder="1"/>
    <xf numFmtId="49" fontId="2" fillId="3" borderId="2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Border="1"/>
    <xf numFmtId="49" fontId="0" fillId="0" borderId="1" xfId="0" applyNumberFormat="1" applyFill="1" applyBorder="1" applyAlignment="1"/>
    <xf numFmtId="0" fontId="4" fillId="0" borderId="1" xfId="1" applyFont="1" applyFill="1" applyBorder="1" applyAlignment="1">
      <alignment wrapText="1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 applyProtection="1">
      <alignment vertical="center" wrapText="1"/>
      <protection locked="0"/>
    </xf>
    <xf numFmtId="0" fontId="0" fillId="0" borderId="5" xfId="0" applyBorder="1" applyAlignment="1" applyProtection="1">
      <alignment vertical="center" wrapText="1"/>
      <protection locked="0"/>
    </xf>
    <xf numFmtId="0" fontId="0" fillId="0" borderId="7" xfId="0" applyBorder="1" applyAlignment="1" applyProtection="1">
      <alignment vertical="center" wrapText="1"/>
      <protection locked="0"/>
    </xf>
    <xf numFmtId="49" fontId="0" fillId="0" borderId="1" xfId="0" applyNumberFormat="1" applyBorder="1" applyAlignment="1"/>
    <xf numFmtId="165" fontId="0" fillId="0" borderId="1" xfId="2" applyNumberFormat="1" applyFont="1" applyBorder="1"/>
    <xf numFmtId="0" fontId="0" fillId="0" borderId="0" xfId="0" applyBorder="1"/>
    <xf numFmtId="0" fontId="1" fillId="0" borderId="1" xfId="1" applyFont="1" applyFill="1" applyBorder="1" applyAlignment="1">
      <alignment wrapText="1"/>
    </xf>
    <xf numFmtId="0" fontId="6" fillId="0" borderId="1" xfId="1" applyFont="1" applyBorder="1" applyAlignment="1">
      <alignment horizontal="left" vertical="center" wrapText="1"/>
    </xf>
    <xf numFmtId="165" fontId="0" fillId="0" borderId="1" xfId="2" applyNumberFormat="1" applyFont="1" applyFill="1" applyBorder="1"/>
    <xf numFmtId="0" fontId="0" fillId="0" borderId="1" xfId="0" applyBorder="1" applyAlignment="1"/>
    <xf numFmtId="49" fontId="0" fillId="0" borderId="1" xfId="0" applyNumberFormat="1" applyBorder="1" applyAlignment="1">
      <alignment horizontal="left"/>
    </xf>
    <xf numFmtId="49" fontId="3" fillId="2" borderId="1" xfId="0" applyNumberFormat="1" applyFont="1" applyFill="1" applyBorder="1" applyAlignment="1" applyProtection="1">
      <alignment horizontal="center" wrapText="1"/>
    </xf>
    <xf numFmtId="0" fontId="0" fillId="0" borderId="0" xfId="0" applyAlignment="1"/>
    <xf numFmtId="43" fontId="0" fillId="0" borderId="1" xfId="2" applyFont="1" applyBorder="1" applyAlignment="1">
      <alignment horizontal="center"/>
    </xf>
    <xf numFmtId="43" fontId="6" fillId="0" borderId="1" xfId="2" applyFont="1" applyBorder="1" applyAlignment="1">
      <alignment horizontal="center"/>
    </xf>
    <xf numFmtId="0" fontId="4" fillId="0" borderId="1" xfId="1" applyFont="1" applyFill="1" applyBorder="1" applyAlignment="1">
      <alignment horizontal="center" wrapText="1"/>
    </xf>
    <xf numFmtId="0" fontId="0" fillId="0" borderId="1" xfId="1" applyFont="1" applyFill="1" applyBorder="1" applyAlignment="1">
      <alignment horizontal="center" wrapText="1"/>
    </xf>
    <xf numFmtId="0" fontId="6" fillId="0" borderId="1" xfId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0" fillId="0" borderId="6" xfId="0" applyNumberFormat="1" applyBorder="1" applyAlignment="1"/>
    <xf numFmtId="49" fontId="0" fillId="0" borderId="4" xfId="0" applyNumberFormat="1" applyBorder="1" applyAlignment="1"/>
    <xf numFmtId="0" fontId="0" fillId="0" borderId="1" xfId="0" applyFill="1" applyBorder="1"/>
    <xf numFmtId="14" fontId="0" fillId="0" borderId="1" xfId="0" applyNumberFormat="1" applyBorder="1" applyAlignment="1">
      <alignment wrapText="1"/>
    </xf>
    <xf numFmtId="165" fontId="0" fillId="0" borderId="1" xfId="0" applyNumberFormat="1" applyBorder="1"/>
    <xf numFmtId="3" fontId="0" fillId="4" borderId="1" xfId="0" applyNumberFormat="1" applyFill="1" applyBorder="1"/>
    <xf numFmtId="3" fontId="0" fillId="0" borderId="1" xfId="0" applyNumberFormat="1" applyBorder="1" applyAlignment="1">
      <alignment wrapText="1"/>
    </xf>
    <xf numFmtId="3" fontId="0" fillId="0" borderId="1" xfId="0" applyNumberFormat="1" applyBorder="1"/>
    <xf numFmtId="43" fontId="0" fillId="0" borderId="1" xfId="2" applyFont="1" applyBorder="1"/>
    <xf numFmtId="166" fontId="0" fillId="0" borderId="1" xfId="0" applyNumberFormat="1" applyBorder="1"/>
    <xf numFmtId="0" fontId="0" fillId="0" borderId="1" xfId="0" applyNumberFormat="1" applyBorder="1"/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/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43" fontId="8" fillId="0" borderId="1" xfId="2" applyFont="1" applyBorder="1" applyAlignment="1">
      <alignment horizontal="center" vertical="center"/>
    </xf>
    <xf numFmtId="165" fontId="8" fillId="0" borderId="1" xfId="2" applyNumberFormat="1" applyFont="1" applyBorder="1" applyAlignment="1">
      <alignment horizontal="center" vertical="center"/>
    </xf>
    <xf numFmtId="43" fontId="9" fillId="0" borderId="1" xfId="2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166" fontId="0" fillId="0" borderId="0" xfId="0" applyNumberFormat="1"/>
    <xf numFmtId="49" fontId="7" fillId="2" borderId="1" xfId="0" applyNumberFormat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64" fontId="0" fillId="0" borderId="1" xfId="0" applyNumberFormat="1" applyFill="1" applyBorder="1"/>
    <xf numFmtId="166" fontId="0" fillId="0" borderId="0" xfId="0" applyNumberFormat="1" applyFill="1"/>
    <xf numFmtId="43" fontId="0" fillId="0" borderId="0" xfId="0" applyNumberFormat="1"/>
    <xf numFmtId="166" fontId="0" fillId="0" borderId="3" xfId="0" applyNumberFormat="1" applyFill="1" applyBorder="1"/>
    <xf numFmtId="0" fontId="10" fillId="5" borderId="1" xfId="0" applyFont="1" applyFill="1" applyBorder="1" applyAlignment="1">
      <alignment horizontal="center" vertical="center" wrapText="1"/>
    </xf>
  </cellXfs>
  <cellStyles count="5">
    <cellStyle name="Migliaia" xfId="2" builtinId="3"/>
    <cellStyle name="Migliaia 2" xfId="4" xr:uid="{4EEC8361-326D-4110-998E-D811D680F32A}"/>
    <cellStyle name="Migliaia 3" xfId="3" xr:uid="{B80323D1-9132-4866-A282-F0873CA10699}"/>
    <cellStyle name="Normale" xfId="0" builtinId="0"/>
    <cellStyle name="Normale_Foglio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7"/>
  <sheetViews>
    <sheetView topLeftCell="G3" workbookViewId="0">
      <selection activeCell="M16" sqref="M16:O16"/>
    </sheetView>
  </sheetViews>
  <sheetFormatPr defaultColWidth="8.85546875" defaultRowHeight="15" x14ac:dyDescent="0.25"/>
  <cols>
    <col min="3" max="3" width="9.42578125" customWidth="1"/>
    <col min="4" max="4" width="16.7109375" style="24" customWidth="1"/>
    <col min="5" max="5" width="28.140625" customWidth="1"/>
    <col min="6" max="6" width="10.7109375" style="30" customWidth="1"/>
    <col min="7" max="7" width="12.28515625" customWidth="1"/>
    <col min="8" max="8" width="7.42578125" customWidth="1"/>
    <col min="9" max="9" width="14.28515625" customWidth="1"/>
    <col min="10" max="10" width="12.42578125" customWidth="1"/>
    <col min="11" max="11" width="15.140625" customWidth="1"/>
    <col min="12" max="13" width="17.42578125" customWidth="1"/>
    <col min="14" max="14" width="15.140625" customWidth="1"/>
    <col min="15" max="15" width="17" customWidth="1"/>
    <col min="16" max="16" width="25.42578125" style="1" bestFit="1" customWidth="1"/>
    <col min="17" max="17" width="17" customWidth="1"/>
    <col min="18" max="18" width="13.7109375" customWidth="1"/>
    <col min="19" max="19" width="12" style="43" bestFit="1" customWidth="1"/>
  </cols>
  <sheetData>
    <row r="1" spans="1:20" ht="59.25" customHeight="1" x14ac:dyDescent="0.25">
      <c r="A1" s="6" t="s">
        <v>22</v>
      </c>
      <c r="B1" s="6" t="s">
        <v>0</v>
      </c>
      <c r="C1" s="6" t="s">
        <v>1</v>
      </c>
      <c r="D1" s="6" t="s">
        <v>3</v>
      </c>
      <c r="E1" s="7" t="s">
        <v>12</v>
      </c>
      <c r="F1" s="23" t="s">
        <v>4</v>
      </c>
      <c r="G1" s="5" t="s">
        <v>11</v>
      </c>
      <c r="H1" s="6" t="s">
        <v>5</v>
      </c>
      <c r="I1" s="6" t="s">
        <v>17</v>
      </c>
      <c r="J1" s="6" t="s">
        <v>18</v>
      </c>
      <c r="K1" s="6" t="s">
        <v>19</v>
      </c>
      <c r="L1" s="6" t="s">
        <v>13</v>
      </c>
      <c r="M1" s="6" t="s">
        <v>14</v>
      </c>
      <c r="N1" s="6" t="s">
        <v>15</v>
      </c>
      <c r="O1" s="6" t="s">
        <v>16</v>
      </c>
      <c r="P1" s="6" t="s">
        <v>49</v>
      </c>
      <c r="Q1" s="7" t="s">
        <v>20</v>
      </c>
      <c r="R1" s="6" t="s">
        <v>21</v>
      </c>
      <c r="S1" s="42" t="s">
        <v>2</v>
      </c>
    </row>
    <row r="2" spans="1:20" ht="26.45" customHeight="1" x14ac:dyDescent="0.25">
      <c r="A2" s="2" t="s">
        <v>61</v>
      </c>
      <c r="B2" s="2">
        <v>1</v>
      </c>
      <c r="C2" s="15" t="s">
        <v>30</v>
      </c>
      <c r="D2" s="31" t="s">
        <v>27</v>
      </c>
      <c r="E2" s="12" t="s">
        <v>28</v>
      </c>
      <c r="F2" s="25" t="s">
        <v>31</v>
      </c>
      <c r="G2" s="54">
        <v>9.5E-4</v>
      </c>
      <c r="H2" s="11" t="s">
        <v>29</v>
      </c>
      <c r="I2" s="16">
        <v>23000000</v>
      </c>
      <c r="J2" s="35">
        <v>690000</v>
      </c>
      <c r="K2" s="38">
        <v>390000</v>
      </c>
      <c r="L2" s="35">
        <f>TRUNC(I2+J2+K2,0)</f>
        <v>24080000</v>
      </c>
      <c r="M2" s="39">
        <f>ROUND(L2*G2,2)</f>
        <v>22876</v>
      </c>
      <c r="N2" s="40">
        <f>(M2/36)*6</f>
        <v>3812.666666666667</v>
      </c>
      <c r="O2" s="40">
        <f>M2+N2</f>
        <v>26688.666666666668</v>
      </c>
      <c r="P2" s="34">
        <v>44362</v>
      </c>
      <c r="Q2" s="34">
        <v>45444</v>
      </c>
      <c r="R2" s="2">
        <v>8106987</v>
      </c>
      <c r="S2" s="41" t="s">
        <v>50</v>
      </c>
    </row>
    <row r="3" spans="1:20" ht="26.45" customHeight="1" x14ac:dyDescent="0.25">
      <c r="A3" s="2" t="s">
        <v>61</v>
      </c>
      <c r="B3" s="2">
        <v>2</v>
      </c>
      <c r="C3" s="15" t="s">
        <v>30</v>
      </c>
      <c r="D3" s="32" t="s">
        <v>27</v>
      </c>
      <c r="E3" s="13" t="s">
        <v>28</v>
      </c>
      <c r="F3" s="25" t="s">
        <v>32</v>
      </c>
      <c r="G3" s="54">
        <v>9.5E-4</v>
      </c>
      <c r="H3" s="11" t="s">
        <v>29</v>
      </c>
      <c r="I3" s="16">
        <v>625000000</v>
      </c>
      <c r="J3" s="35">
        <v>18750000</v>
      </c>
      <c r="K3" s="38">
        <v>21574800</v>
      </c>
      <c r="L3" s="35">
        <f t="shared" ref="L3:L15" si="0">TRUNC(I3+J3+K3,0)</f>
        <v>665324800</v>
      </c>
      <c r="M3" s="39">
        <f t="shared" ref="M3:M15" si="1">ROUND(L3*G3,2)</f>
        <v>632058.56000000006</v>
      </c>
      <c r="N3" s="40">
        <f t="shared" ref="N3:N16" si="2">(M3/36)*6</f>
        <v>105343.09333333335</v>
      </c>
      <c r="O3" s="40">
        <f t="shared" ref="O3:O16" si="3">M3+N3</f>
        <v>737401.65333333344</v>
      </c>
      <c r="P3" s="34">
        <v>44362</v>
      </c>
      <c r="Q3" s="34">
        <v>45444</v>
      </c>
      <c r="R3" s="2">
        <v>8106987</v>
      </c>
      <c r="S3" s="41" t="s">
        <v>51</v>
      </c>
    </row>
    <row r="4" spans="1:20" ht="26.45" customHeight="1" x14ac:dyDescent="0.25">
      <c r="A4" s="2" t="s">
        <v>61</v>
      </c>
      <c r="B4" s="2">
        <v>3</v>
      </c>
      <c r="C4" s="15" t="s">
        <v>30</v>
      </c>
      <c r="D4" s="32" t="s">
        <v>27</v>
      </c>
      <c r="E4" s="13" t="s">
        <v>28</v>
      </c>
      <c r="F4" s="26" t="s">
        <v>33</v>
      </c>
      <c r="G4" s="54">
        <v>9.5E-4</v>
      </c>
      <c r="H4" s="11" t="s">
        <v>29</v>
      </c>
      <c r="I4" s="36">
        <v>254400000</v>
      </c>
      <c r="J4" s="35">
        <v>7632000</v>
      </c>
      <c r="K4" s="38">
        <v>9898200</v>
      </c>
      <c r="L4" s="35">
        <f t="shared" si="0"/>
        <v>271930200</v>
      </c>
      <c r="M4" s="39">
        <f t="shared" si="1"/>
        <v>258333.69</v>
      </c>
      <c r="N4" s="40">
        <f t="shared" si="2"/>
        <v>43055.614999999998</v>
      </c>
      <c r="O4" s="40">
        <f t="shared" si="3"/>
        <v>301389.30499999999</v>
      </c>
      <c r="P4" s="34">
        <v>44362</v>
      </c>
      <c r="Q4" s="34">
        <v>45444</v>
      </c>
      <c r="R4" s="2">
        <v>8106987</v>
      </c>
      <c r="S4" s="41" t="s">
        <v>52</v>
      </c>
    </row>
    <row r="5" spans="1:20" ht="26.45" customHeight="1" x14ac:dyDescent="0.25">
      <c r="A5" s="2" t="s">
        <v>61</v>
      </c>
      <c r="B5" s="2">
        <v>4</v>
      </c>
      <c r="C5" s="15" t="s">
        <v>30</v>
      </c>
      <c r="D5" s="32" t="s">
        <v>27</v>
      </c>
      <c r="E5" s="13" t="s">
        <v>28</v>
      </c>
      <c r="F5" s="26" t="s">
        <v>34</v>
      </c>
      <c r="G5" s="54">
        <v>9.5E-4</v>
      </c>
      <c r="H5" s="11" t="s">
        <v>29</v>
      </c>
      <c r="I5" s="16">
        <v>2900000000</v>
      </c>
      <c r="J5" s="35">
        <v>87000000</v>
      </c>
      <c r="K5" s="38">
        <v>78488800</v>
      </c>
      <c r="L5" s="35">
        <f t="shared" si="0"/>
        <v>3065488800</v>
      </c>
      <c r="M5" s="39">
        <f t="shared" si="1"/>
        <v>2912214.36</v>
      </c>
      <c r="N5" s="40">
        <f t="shared" si="2"/>
        <v>485369.05999999994</v>
      </c>
      <c r="O5" s="40">
        <f t="shared" si="3"/>
        <v>3397583.42</v>
      </c>
      <c r="P5" s="34">
        <v>44362</v>
      </c>
      <c r="Q5" s="34">
        <v>45444</v>
      </c>
      <c r="R5" s="2">
        <v>8106987</v>
      </c>
      <c r="S5" s="41" t="s">
        <v>53</v>
      </c>
    </row>
    <row r="6" spans="1:20" ht="26.45" customHeight="1" x14ac:dyDescent="0.25">
      <c r="A6" s="2" t="s">
        <v>61</v>
      </c>
      <c r="B6" s="2">
        <v>5</v>
      </c>
      <c r="C6" s="15" t="s">
        <v>30</v>
      </c>
      <c r="D6" s="15" t="s">
        <v>27</v>
      </c>
      <c r="E6" s="14" t="s">
        <v>28</v>
      </c>
      <c r="F6" s="26" t="s">
        <v>35</v>
      </c>
      <c r="G6" s="54">
        <v>9.5E-4</v>
      </c>
      <c r="H6" s="11" t="s">
        <v>29</v>
      </c>
      <c r="I6" s="16">
        <v>246000000</v>
      </c>
      <c r="J6" s="35">
        <v>7380000</v>
      </c>
      <c r="K6" s="38">
        <v>53725500</v>
      </c>
      <c r="L6" s="35">
        <f t="shared" si="0"/>
        <v>307105500</v>
      </c>
      <c r="M6" s="39">
        <f t="shared" si="1"/>
        <v>291750.23</v>
      </c>
      <c r="N6" s="40">
        <f t="shared" si="2"/>
        <v>48625.03833333333</v>
      </c>
      <c r="O6" s="40">
        <f t="shared" si="3"/>
        <v>340375.26833333331</v>
      </c>
      <c r="P6" s="34">
        <v>44362</v>
      </c>
      <c r="Q6" s="34">
        <v>45444</v>
      </c>
      <c r="R6" s="2">
        <v>8106987</v>
      </c>
      <c r="S6" s="41" t="s">
        <v>54</v>
      </c>
    </row>
    <row r="7" spans="1:20" ht="26.45" customHeight="1" x14ac:dyDescent="0.25">
      <c r="A7" s="2" t="s">
        <v>61</v>
      </c>
      <c r="B7" s="2">
        <v>6</v>
      </c>
      <c r="C7" s="15" t="s">
        <v>30</v>
      </c>
      <c r="D7" s="15" t="s">
        <v>27</v>
      </c>
      <c r="E7" s="14" t="s">
        <v>28</v>
      </c>
      <c r="F7" s="26" t="s">
        <v>36</v>
      </c>
      <c r="G7" s="54">
        <v>9.5E-4</v>
      </c>
      <c r="H7" s="11" t="s">
        <v>29</v>
      </c>
      <c r="I7" s="16">
        <v>1000000000</v>
      </c>
      <c r="J7" s="35">
        <v>30000000</v>
      </c>
      <c r="K7" s="38">
        <v>30044400</v>
      </c>
      <c r="L7" s="35">
        <f t="shared" si="0"/>
        <v>1060044400</v>
      </c>
      <c r="M7" s="39">
        <f t="shared" si="1"/>
        <v>1007042.18</v>
      </c>
      <c r="N7" s="40">
        <f t="shared" si="2"/>
        <v>167840.36333333334</v>
      </c>
      <c r="O7" s="40">
        <f t="shared" si="3"/>
        <v>1174882.5433333335</v>
      </c>
      <c r="P7" s="34">
        <v>44362</v>
      </c>
      <c r="Q7" s="34">
        <v>45444</v>
      </c>
      <c r="R7" s="2">
        <v>8106987</v>
      </c>
      <c r="S7" s="41" t="s">
        <v>55</v>
      </c>
    </row>
    <row r="8" spans="1:20" ht="26.45" customHeight="1" x14ac:dyDescent="0.25">
      <c r="A8" s="2" t="s">
        <v>61</v>
      </c>
      <c r="B8" s="2">
        <v>7</v>
      </c>
      <c r="C8" s="15" t="s">
        <v>30</v>
      </c>
      <c r="D8" s="15" t="s">
        <v>27</v>
      </c>
      <c r="E8" s="14" t="s">
        <v>28</v>
      </c>
      <c r="F8" s="26" t="s">
        <v>37</v>
      </c>
      <c r="G8" s="54">
        <v>9.5E-4</v>
      </c>
      <c r="H8" s="11" t="s">
        <v>29</v>
      </c>
      <c r="I8" s="37">
        <v>1200000000</v>
      </c>
      <c r="J8" s="35">
        <v>36000000</v>
      </c>
      <c r="K8" s="38">
        <v>69380000</v>
      </c>
      <c r="L8" s="35">
        <f t="shared" si="0"/>
        <v>1305380000</v>
      </c>
      <c r="M8" s="39">
        <f t="shared" si="1"/>
        <v>1240111</v>
      </c>
      <c r="N8" s="40">
        <f t="shared" si="2"/>
        <v>206685.16666666669</v>
      </c>
      <c r="O8" s="40">
        <f t="shared" si="3"/>
        <v>1446796.1666666667</v>
      </c>
      <c r="P8" s="34">
        <v>44362</v>
      </c>
      <c r="Q8" s="34">
        <v>45444</v>
      </c>
      <c r="R8" s="2">
        <v>8106987</v>
      </c>
      <c r="S8" s="41" t="s">
        <v>56</v>
      </c>
    </row>
    <row r="9" spans="1:20" ht="26.45" customHeight="1" x14ac:dyDescent="0.25">
      <c r="A9" s="2" t="s">
        <v>61</v>
      </c>
      <c r="B9" s="2">
        <v>8</v>
      </c>
      <c r="C9" s="15" t="s">
        <v>30</v>
      </c>
      <c r="D9" s="32" t="s">
        <v>27</v>
      </c>
      <c r="E9" s="13" t="s">
        <v>28</v>
      </c>
      <c r="F9" s="26" t="s">
        <v>38</v>
      </c>
      <c r="G9" s="54">
        <v>9.5E-4</v>
      </c>
      <c r="H9" s="11" t="s">
        <v>29</v>
      </c>
      <c r="I9" s="37">
        <v>503000000</v>
      </c>
      <c r="J9" s="35">
        <v>15090000</v>
      </c>
      <c r="K9" s="38">
        <v>167229000</v>
      </c>
      <c r="L9" s="35">
        <f t="shared" si="0"/>
        <v>685319000</v>
      </c>
      <c r="M9" s="39">
        <f t="shared" si="1"/>
        <v>651053.05000000005</v>
      </c>
      <c r="N9" s="40">
        <f t="shared" si="2"/>
        <v>108508.84166666667</v>
      </c>
      <c r="O9" s="40">
        <f t="shared" si="3"/>
        <v>759561.89166666672</v>
      </c>
      <c r="P9" s="34">
        <v>44362</v>
      </c>
      <c r="Q9" s="34">
        <v>45444</v>
      </c>
      <c r="R9" s="2">
        <v>8106987</v>
      </c>
      <c r="S9" s="41">
        <v>8699895478</v>
      </c>
      <c r="T9" s="17"/>
    </row>
    <row r="10" spans="1:20" ht="30" x14ac:dyDescent="0.25">
      <c r="A10" s="2" t="s">
        <v>61</v>
      </c>
      <c r="B10" s="2">
        <v>9</v>
      </c>
      <c r="C10" s="9" t="s">
        <v>23</v>
      </c>
      <c r="D10" s="9" t="s">
        <v>24</v>
      </c>
      <c r="E10" s="10" t="s">
        <v>25</v>
      </c>
      <c r="F10" s="27" t="s">
        <v>26</v>
      </c>
      <c r="G10" s="54">
        <v>4.8654700000000002</v>
      </c>
      <c r="H10" s="2" t="s">
        <v>6</v>
      </c>
      <c r="I10" s="36">
        <v>291000</v>
      </c>
      <c r="J10" s="35">
        <v>8730</v>
      </c>
      <c r="K10" s="38">
        <v>25440</v>
      </c>
      <c r="L10" s="35">
        <f t="shared" si="0"/>
        <v>325170</v>
      </c>
      <c r="M10" s="39">
        <f t="shared" si="1"/>
        <v>1582104.88</v>
      </c>
      <c r="N10" s="40">
        <f t="shared" si="2"/>
        <v>263684.14666666667</v>
      </c>
      <c r="O10" s="40">
        <f t="shared" si="3"/>
        <v>1845789.0266666666</v>
      </c>
      <c r="P10" s="34">
        <v>44362</v>
      </c>
      <c r="Q10" s="34">
        <v>45444</v>
      </c>
      <c r="R10" s="2">
        <v>8106987</v>
      </c>
      <c r="S10" s="41">
        <v>8699920918</v>
      </c>
      <c r="T10" s="17"/>
    </row>
    <row r="11" spans="1:20" ht="40.5" customHeight="1" x14ac:dyDescent="0.25">
      <c r="A11" s="2" t="s">
        <v>61</v>
      </c>
      <c r="B11" s="2">
        <v>10</v>
      </c>
      <c r="C11" s="3" t="s">
        <v>9</v>
      </c>
      <c r="D11" s="3" t="s">
        <v>7</v>
      </c>
      <c r="E11" s="3" t="s">
        <v>10</v>
      </c>
      <c r="F11" s="28" t="s">
        <v>8</v>
      </c>
      <c r="G11" s="54">
        <v>89</v>
      </c>
      <c r="H11" s="21" t="s">
        <v>6</v>
      </c>
      <c r="I11" s="8">
        <v>40500</v>
      </c>
      <c r="J11" s="35">
        <v>1215</v>
      </c>
      <c r="K11" s="38">
        <v>1505.4</v>
      </c>
      <c r="L11" s="35">
        <f t="shared" si="0"/>
        <v>43220</v>
      </c>
      <c r="M11" s="39">
        <f t="shared" si="1"/>
        <v>3846580</v>
      </c>
      <c r="N11" s="40">
        <f t="shared" si="2"/>
        <v>641096.66666666663</v>
      </c>
      <c r="O11" s="40">
        <f t="shared" si="3"/>
        <v>4487676.666666667</v>
      </c>
      <c r="P11" s="34">
        <v>44362</v>
      </c>
      <c r="Q11" s="34">
        <v>45444</v>
      </c>
      <c r="R11" s="2">
        <v>8106987</v>
      </c>
      <c r="S11" s="41" t="s">
        <v>57</v>
      </c>
      <c r="T11" s="17"/>
    </row>
    <row r="12" spans="1:20" ht="40.5" customHeight="1" x14ac:dyDescent="0.25">
      <c r="A12" s="2" t="s">
        <v>61</v>
      </c>
      <c r="B12" s="2">
        <v>11</v>
      </c>
      <c r="C12" s="18" t="s">
        <v>41</v>
      </c>
      <c r="D12" s="22" t="s">
        <v>39</v>
      </c>
      <c r="E12" s="19" t="s">
        <v>40</v>
      </c>
      <c r="F12" s="29" t="s">
        <v>42</v>
      </c>
      <c r="G12" s="54">
        <v>88</v>
      </c>
      <c r="H12" s="22" t="s">
        <v>6</v>
      </c>
      <c r="I12" s="20">
        <v>54000</v>
      </c>
      <c r="J12" s="35">
        <v>1620</v>
      </c>
      <c r="K12" s="38">
        <v>8300</v>
      </c>
      <c r="L12" s="35">
        <f t="shared" si="0"/>
        <v>63920</v>
      </c>
      <c r="M12" s="39">
        <f t="shared" si="1"/>
        <v>5624960</v>
      </c>
      <c r="N12" s="40">
        <f t="shared" si="2"/>
        <v>937493.33333333326</v>
      </c>
      <c r="O12" s="40">
        <f t="shared" si="3"/>
        <v>6562453.333333333</v>
      </c>
      <c r="P12" s="34" t="s">
        <v>62</v>
      </c>
      <c r="Q12" s="34">
        <v>45444</v>
      </c>
      <c r="R12" s="2">
        <v>8106987</v>
      </c>
      <c r="S12" s="41">
        <v>8699949109</v>
      </c>
      <c r="T12" s="17"/>
    </row>
    <row r="13" spans="1:20" ht="45" x14ac:dyDescent="0.25">
      <c r="A13" s="2" t="s">
        <v>61</v>
      </c>
      <c r="B13" s="2">
        <v>12</v>
      </c>
      <c r="C13" s="18" t="s">
        <v>41</v>
      </c>
      <c r="D13" s="22" t="s">
        <v>39</v>
      </c>
      <c r="E13" s="19" t="s">
        <v>40</v>
      </c>
      <c r="F13" s="29" t="s">
        <v>43</v>
      </c>
      <c r="G13" s="54">
        <v>250</v>
      </c>
      <c r="H13" s="22" t="s">
        <v>6</v>
      </c>
      <c r="I13" s="8">
        <v>25000</v>
      </c>
      <c r="J13" s="35">
        <v>750</v>
      </c>
      <c r="K13" s="38">
        <v>1000</v>
      </c>
      <c r="L13" s="35">
        <f t="shared" si="0"/>
        <v>26750</v>
      </c>
      <c r="M13" s="39">
        <f t="shared" si="1"/>
        <v>6687500</v>
      </c>
      <c r="N13" s="40">
        <f t="shared" si="2"/>
        <v>1114583.3333333333</v>
      </c>
      <c r="O13" s="40">
        <f t="shared" si="3"/>
        <v>7802083.333333333</v>
      </c>
      <c r="P13" s="34" t="s">
        <v>62</v>
      </c>
      <c r="Q13" s="34">
        <v>45444</v>
      </c>
      <c r="R13" s="2">
        <v>8106987</v>
      </c>
      <c r="S13" s="41" t="s">
        <v>58</v>
      </c>
      <c r="T13" s="17"/>
    </row>
    <row r="14" spans="1:20" ht="30" x14ac:dyDescent="0.25">
      <c r="A14" s="2" t="s">
        <v>61</v>
      </c>
      <c r="B14" s="33">
        <v>13</v>
      </c>
      <c r="C14" s="18" t="s">
        <v>44</v>
      </c>
      <c r="D14" s="22" t="s">
        <v>45</v>
      </c>
      <c r="E14" s="19" t="s">
        <v>46</v>
      </c>
      <c r="F14" s="29" t="s">
        <v>47</v>
      </c>
      <c r="G14" s="54">
        <v>79</v>
      </c>
      <c r="H14" s="22" t="s">
        <v>6</v>
      </c>
      <c r="I14" s="8">
        <v>15000</v>
      </c>
      <c r="J14" s="35">
        <v>450</v>
      </c>
      <c r="K14" s="38">
        <v>2960</v>
      </c>
      <c r="L14" s="35">
        <f t="shared" si="0"/>
        <v>18410</v>
      </c>
      <c r="M14" s="39">
        <f t="shared" si="1"/>
        <v>1454390</v>
      </c>
      <c r="N14" s="40">
        <f t="shared" si="2"/>
        <v>242398.33333333331</v>
      </c>
      <c r="O14" s="40">
        <f t="shared" si="3"/>
        <v>1696788.3333333333</v>
      </c>
      <c r="P14" s="34">
        <v>44400</v>
      </c>
      <c r="Q14" s="34">
        <v>45444</v>
      </c>
      <c r="R14" s="2">
        <v>8106987</v>
      </c>
      <c r="S14" s="41" t="s">
        <v>59</v>
      </c>
    </row>
    <row r="15" spans="1:20" ht="30" x14ac:dyDescent="0.25">
      <c r="A15" s="2" t="s">
        <v>61</v>
      </c>
      <c r="B15" s="33">
        <v>14</v>
      </c>
      <c r="C15" s="18" t="s">
        <v>44</v>
      </c>
      <c r="D15" s="22" t="s">
        <v>45</v>
      </c>
      <c r="E15" s="19" t="s">
        <v>46</v>
      </c>
      <c r="F15" s="29" t="s">
        <v>48</v>
      </c>
      <c r="G15" s="4">
        <v>316</v>
      </c>
      <c r="H15" s="22" t="s">
        <v>6</v>
      </c>
      <c r="I15" s="8">
        <v>20000</v>
      </c>
      <c r="J15" s="35">
        <v>600</v>
      </c>
      <c r="K15" s="38">
        <v>3590</v>
      </c>
      <c r="L15" s="35">
        <f t="shared" si="0"/>
        <v>24190</v>
      </c>
      <c r="M15" s="39">
        <f t="shared" si="1"/>
        <v>7644040</v>
      </c>
      <c r="N15" s="40">
        <f t="shared" si="2"/>
        <v>1274006.6666666665</v>
      </c>
      <c r="O15" s="40">
        <f t="shared" si="3"/>
        <v>8918046.666666666</v>
      </c>
      <c r="P15" s="34">
        <v>44400</v>
      </c>
      <c r="Q15" s="34">
        <v>45444</v>
      </c>
      <c r="R15" s="2">
        <v>8106987</v>
      </c>
      <c r="S15" s="41" t="s">
        <v>60</v>
      </c>
    </row>
    <row r="16" spans="1:20" x14ac:dyDescent="0.25">
      <c r="M16" s="56">
        <f>SUM(M2:M15)</f>
        <v>33855013.950000003</v>
      </c>
      <c r="N16" s="57">
        <f t="shared" si="2"/>
        <v>5642502.3250000002</v>
      </c>
      <c r="O16" s="51">
        <f t="shared" si="3"/>
        <v>39497516.275000006</v>
      </c>
    </row>
    <row r="17" spans="15:15" x14ac:dyDescent="0.25">
      <c r="O17" s="5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04857-11C5-2E4D-B4E2-F0FBDEFE2105}">
  <dimension ref="A1:L16"/>
  <sheetViews>
    <sheetView tabSelected="1" topLeftCell="A5" workbookViewId="0">
      <selection activeCell="N10" sqref="N10"/>
    </sheetView>
  </sheetViews>
  <sheetFormatPr defaultColWidth="11.42578125" defaultRowHeight="15" x14ac:dyDescent="0.25"/>
  <cols>
    <col min="3" max="3" width="14.7109375" bestFit="1" customWidth="1"/>
    <col min="7" max="8" width="12" bestFit="1" customWidth="1"/>
    <col min="10" max="10" width="14.28515625" bestFit="1" customWidth="1"/>
    <col min="11" max="11" width="13.28515625" bestFit="1" customWidth="1"/>
    <col min="12" max="12" width="15.5703125" customWidth="1"/>
  </cols>
  <sheetData>
    <row r="1" spans="1:12" ht="51" x14ac:dyDescent="0.25">
      <c r="A1" s="52" t="s">
        <v>0</v>
      </c>
      <c r="B1" s="52" t="s">
        <v>1</v>
      </c>
      <c r="C1" s="52" t="s">
        <v>3</v>
      </c>
      <c r="D1" s="52" t="s">
        <v>12</v>
      </c>
      <c r="E1" s="52" t="s">
        <v>4</v>
      </c>
      <c r="F1" s="52" t="s">
        <v>5</v>
      </c>
      <c r="G1" s="52" t="s">
        <v>13</v>
      </c>
      <c r="H1" s="52" t="s">
        <v>16</v>
      </c>
    </row>
    <row r="2" spans="1:12" ht="63.75" x14ac:dyDescent="0.25">
      <c r="A2" s="44">
        <v>1</v>
      </c>
      <c r="B2" s="45" t="s">
        <v>30</v>
      </c>
      <c r="C2" s="45" t="s">
        <v>27</v>
      </c>
      <c r="D2" s="46" t="s">
        <v>28</v>
      </c>
      <c r="E2" s="47" t="s">
        <v>31</v>
      </c>
      <c r="F2" s="45" t="s">
        <v>29</v>
      </c>
      <c r="G2" s="48">
        <v>24080000</v>
      </c>
      <c r="H2" s="47">
        <v>26688.666666666668</v>
      </c>
    </row>
    <row r="3" spans="1:12" ht="63.75" x14ac:dyDescent="0.25">
      <c r="A3" s="44">
        <v>2</v>
      </c>
      <c r="B3" s="45" t="s">
        <v>30</v>
      </c>
      <c r="C3" s="45" t="s">
        <v>27</v>
      </c>
      <c r="D3" s="46" t="s">
        <v>28</v>
      </c>
      <c r="E3" s="47" t="s">
        <v>32</v>
      </c>
      <c r="F3" s="45" t="s">
        <v>29</v>
      </c>
      <c r="G3" s="48">
        <v>665324800</v>
      </c>
      <c r="H3" s="47">
        <v>737401.65333333344</v>
      </c>
    </row>
    <row r="4" spans="1:12" ht="63.75" x14ac:dyDescent="0.25">
      <c r="A4" s="44">
        <v>3</v>
      </c>
      <c r="B4" s="45" t="s">
        <v>30</v>
      </c>
      <c r="C4" s="45" t="s">
        <v>27</v>
      </c>
      <c r="D4" s="46" t="s">
        <v>28</v>
      </c>
      <c r="E4" s="49" t="s">
        <v>33</v>
      </c>
      <c r="F4" s="45" t="s">
        <v>29</v>
      </c>
      <c r="G4" s="48">
        <v>271930200</v>
      </c>
      <c r="H4" s="47">
        <v>301389.30499999999</v>
      </c>
    </row>
    <row r="5" spans="1:12" ht="63.75" x14ac:dyDescent="0.25">
      <c r="A5" s="44">
        <v>4</v>
      </c>
      <c r="B5" s="45" t="s">
        <v>30</v>
      </c>
      <c r="C5" s="45" t="s">
        <v>27</v>
      </c>
      <c r="D5" s="46" t="s">
        <v>28</v>
      </c>
      <c r="E5" s="49" t="s">
        <v>34</v>
      </c>
      <c r="F5" s="45" t="s">
        <v>29</v>
      </c>
      <c r="G5" s="48">
        <v>3065488800</v>
      </c>
      <c r="H5" s="47">
        <v>3397583.42</v>
      </c>
    </row>
    <row r="6" spans="1:12" ht="63.75" x14ac:dyDescent="0.25">
      <c r="A6" s="44">
        <v>5</v>
      </c>
      <c r="B6" s="45" t="s">
        <v>30</v>
      </c>
      <c r="C6" s="45" t="s">
        <v>27</v>
      </c>
      <c r="D6" s="46" t="s">
        <v>28</v>
      </c>
      <c r="E6" s="49" t="s">
        <v>35</v>
      </c>
      <c r="F6" s="45" t="s">
        <v>29</v>
      </c>
      <c r="G6" s="48">
        <v>307105500</v>
      </c>
      <c r="H6" s="47">
        <v>340375.26833333331</v>
      </c>
    </row>
    <row r="7" spans="1:12" ht="63.75" x14ac:dyDescent="0.25">
      <c r="A7" s="44">
        <v>6</v>
      </c>
      <c r="B7" s="45" t="s">
        <v>30</v>
      </c>
      <c r="C7" s="45" t="s">
        <v>27</v>
      </c>
      <c r="D7" s="46" t="s">
        <v>28</v>
      </c>
      <c r="E7" s="49" t="s">
        <v>36</v>
      </c>
      <c r="F7" s="45" t="s">
        <v>29</v>
      </c>
      <c r="G7" s="48">
        <v>1060044400</v>
      </c>
      <c r="H7" s="47">
        <v>1174882.5433333335</v>
      </c>
    </row>
    <row r="8" spans="1:12" ht="51" x14ac:dyDescent="0.25">
      <c r="A8" s="52" t="s">
        <v>0</v>
      </c>
      <c r="B8" s="52" t="s">
        <v>1</v>
      </c>
      <c r="C8" s="52" t="s">
        <v>3</v>
      </c>
      <c r="D8" s="52" t="s">
        <v>12</v>
      </c>
      <c r="E8" s="52" t="s">
        <v>4</v>
      </c>
      <c r="F8" s="52" t="s">
        <v>5</v>
      </c>
      <c r="G8" s="52" t="s">
        <v>13</v>
      </c>
      <c r="H8" s="52" t="s">
        <v>16</v>
      </c>
    </row>
    <row r="9" spans="1:12" ht="75" x14ac:dyDescent="0.25">
      <c r="A9" s="44">
        <v>7</v>
      </c>
      <c r="B9" s="45" t="s">
        <v>30</v>
      </c>
      <c r="C9" s="45" t="s">
        <v>27</v>
      </c>
      <c r="D9" s="46" t="s">
        <v>28</v>
      </c>
      <c r="E9" s="49" t="s">
        <v>37</v>
      </c>
      <c r="F9" s="45" t="s">
        <v>29</v>
      </c>
      <c r="G9" s="48">
        <v>1305380000</v>
      </c>
      <c r="H9" s="47">
        <v>1446796.1666666667</v>
      </c>
      <c r="J9" s="58" t="s">
        <v>65</v>
      </c>
      <c r="K9" s="58" t="s">
        <v>64</v>
      </c>
      <c r="L9" s="58" t="s">
        <v>63</v>
      </c>
    </row>
    <row r="10" spans="1:12" ht="63.75" x14ac:dyDescent="0.25">
      <c r="A10" s="44">
        <v>8</v>
      </c>
      <c r="B10" s="45" t="s">
        <v>30</v>
      </c>
      <c r="C10" s="45" t="s">
        <v>27</v>
      </c>
      <c r="D10" s="46" t="s">
        <v>28</v>
      </c>
      <c r="E10" s="49" t="s">
        <v>38</v>
      </c>
      <c r="F10" s="45" t="s">
        <v>29</v>
      </c>
      <c r="G10" s="48">
        <v>685319000</v>
      </c>
      <c r="H10" s="47">
        <v>759561.89166666672</v>
      </c>
      <c r="J10" s="39">
        <v>33855013.950000003</v>
      </c>
      <c r="K10" s="39">
        <v>5642502.3250000002</v>
      </c>
      <c r="L10" s="39">
        <v>39497516.275000006</v>
      </c>
    </row>
    <row r="11" spans="1:12" ht="76.5" x14ac:dyDescent="0.25">
      <c r="A11" s="44">
        <v>9</v>
      </c>
      <c r="B11" s="45" t="s">
        <v>23</v>
      </c>
      <c r="C11" s="45" t="s">
        <v>24</v>
      </c>
      <c r="D11" s="50" t="s">
        <v>25</v>
      </c>
      <c r="E11" s="50" t="s">
        <v>26</v>
      </c>
      <c r="F11" s="44" t="s">
        <v>6</v>
      </c>
      <c r="G11" s="48">
        <v>325170</v>
      </c>
      <c r="H11" s="47">
        <v>1845789.0266666666</v>
      </c>
    </row>
    <row r="12" spans="1:12" ht="89.25" x14ac:dyDescent="0.25">
      <c r="A12" s="44">
        <v>10</v>
      </c>
      <c r="B12" s="53" t="s">
        <v>9</v>
      </c>
      <c r="C12" s="53" t="s">
        <v>7</v>
      </c>
      <c r="D12" s="53" t="s">
        <v>10</v>
      </c>
      <c r="E12" s="53" t="s">
        <v>8</v>
      </c>
      <c r="F12" s="44" t="s">
        <v>6</v>
      </c>
      <c r="G12" s="48">
        <v>43220</v>
      </c>
      <c r="H12" s="47">
        <v>4487676.666666667</v>
      </c>
    </row>
    <row r="13" spans="1:12" ht="89.25" x14ac:dyDescent="0.25">
      <c r="A13" s="44">
        <v>11</v>
      </c>
      <c r="B13" s="50" t="s">
        <v>41</v>
      </c>
      <c r="C13" s="45" t="s">
        <v>39</v>
      </c>
      <c r="D13" s="50" t="s">
        <v>40</v>
      </c>
      <c r="E13" s="50" t="s">
        <v>42</v>
      </c>
      <c r="F13" s="45" t="s">
        <v>6</v>
      </c>
      <c r="G13" s="48">
        <v>63920</v>
      </c>
      <c r="H13" s="47">
        <v>6562453.333333333</v>
      </c>
    </row>
    <row r="14" spans="1:12" ht="89.25" x14ac:dyDescent="0.25">
      <c r="A14" s="44">
        <v>12</v>
      </c>
      <c r="B14" s="50" t="s">
        <v>41</v>
      </c>
      <c r="C14" s="45" t="s">
        <v>39</v>
      </c>
      <c r="D14" s="50" t="s">
        <v>40</v>
      </c>
      <c r="E14" s="50" t="s">
        <v>43</v>
      </c>
      <c r="F14" s="45" t="s">
        <v>6</v>
      </c>
      <c r="G14" s="48">
        <v>26750</v>
      </c>
      <c r="H14" s="47">
        <v>7802083.333333333</v>
      </c>
    </row>
    <row r="15" spans="1:12" ht="63.75" x14ac:dyDescent="0.25">
      <c r="A15" s="44">
        <v>13</v>
      </c>
      <c r="B15" s="50" t="s">
        <v>44</v>
      </c>
      <c r="C15" s="45" t="s">
        <v>45</v>
      </c>
      <c r="D15" s="50" t="s">
        <v>46</v>
      </c>
      <c r="E15" s="50" t="s">
        <v>47</v>
      </c>
      <c r="F15" s="45" t="s">
        <v>6</v>
      </c>
      <c r="G15" s="48">
        <v>18410</v>
      </c>
      <c r="H15" s="47">
        <v>1696788.3333333333</v>
      </c>
    </row>
    <row r="16" spans="1:12" ht="63.75" x14ac:dyDescent="0.25">
      <c r="A16" s="44">
        <v>14</v>
      </c>
      <c r="B16" s="50" t="s">
        <v>44</v>
      </c>
      <c r="C16" s="45" t="s">
        <v>45</v>
      </c>
      <c r="D16" s="50" t="s">
        <v>46</v>
      </c>
      <c r="E16" s="50" t="s">
        <v>48</v>
      </c>
      <c r="F16" s="45" t="s">
        <v>6</v>
      </c>
      <c r="G16" s="48">
        <v>24190</v>
      </c>
      <c r="H16" s="47">
        <v>8918046.666666666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Tabella prodotti</vt:lpstr>
      <vt:lpstr>Per determina di indizione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2021-04-29T09:24:32Z</dcterms:modified>
</cp:coreProperties>
</file>